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<sst xmlns="http://schemas.openxmlformats.org/spreadsheetml/2006/main" count="183" uniqueCount="136">
  <si>
    <t>№ п/п</t>
  </si>
  <si>
    <t>Объект ремонта, реконструкции, инв. №., адрес</t>
  </si>
  <si>
    <t>Вид работ</t>
  </si>
  <si>
    <t>Стоимость работ, без НДС, тыс. руб.</t>
  </si>
  <si>
    <t>Подрядным способом</t>
  </si>
  <si>
    <t>Хозспособом</t>
  </si>
  <si>
    <t>Всего</t>
  </si>
  <si>
    <t>Основание</t>
  </si>
  <si>
    <t>Подрядчик, № договора</t>
  </si>
  <si>
    <t>реконструкция</t>
  </si>
  <si>
    <t>Срок выполнения</t>
  </si>
  <si>
    <t>начало</t>
  </si>
  <si>
    <t>конец</t>
  </si>
  <si>
    <t>План, м</t>
  </si>
  <si>
    <t>Факт, м</t>
  </si>
  <si>
    <t>Оплачено подрядных договоров, тыс. руб., без НДС</t>
  </si>
  <si>
    <t>июнь 2011 г.</t>
  </si>
  <si>
    <t>март 2011 г.</t>
  </si>
  <si>
    <t>май 2011 г.</t>
  </si>
  <si>
    <t>июль 2011 г.</t>
  </si>
  <si>
    <t>2012 г.</t>
  </si>
  <si>
    <t>Реконструкция ТК-21/4 (инв. № 0003391680 (ЗАО "ИКАО")</t>
  </si>
  <si>
    <t>Объем в натуральных показателях, в двухтрубном измерении</t>
  </si>
  <si>
    <t>-</t>
  </si>
  <si>
    <t>,</t>
  </si>
  <si>
    <t>Т/сеть мкр. 3 от ТК-2/3 через ж/д № 15 по 50-лет Октября; ТК 2/3 к ж/д № 1 по Сибирской, инв. № 0219</t>
  </si>
  <si>
    <t>всего</t>
  </si>
  <si>
    <t>в том числе</t>
  </si>
  <si>
    <t>Расходы на текущий ремонт тепловых сетей</t>
  </si>
  <si>
    <t>расходы на материалы</t>
  </si>
  <si>
    <t>расходы на услуги механизмов</t>
  </si>
  <si>
    <t>расходы на оплату услуг стороннего автотранспорта</t>
  </si>
  <si>
    <t>расходы на оплату услуг сторонних организаций</t>
  </si>
  <si>
    <t>Расходы на текущий ремонт оборудования Теплосилового цеха</t>
  </si>
  <si>
    <t>материалы</t>
  </si>
  <si>
    <t>февраль 2012 г.</t>
  </si>
  <si>
    <t>март 2012 г.</t>
  </si>
  <si>
    <t>*</t>
  </si>
  <si>
    <t>Выполнено работ на 01.01.12</t>
  </si>
  <si>
    <t>Выполнено работ, тыс. руб., всего (с учетом выполнений на 01.01.12)</t>
  </si>
  <si>
    <t xml:space="preserve"> 2012 г.</t>
  </si>
  <si>
    <t>Подогреватель 325*4000 ОДВ зд. 1, инв. № 11978</t>
  </si>
  <si>
    <t>кап. ремонт Смета № ТСП 05/11 от 03.02.11</t>
  </si>
  <si>
    <t>Акт № 1 от 16.01.12, Акт № 2 от 16.01.12, Акт № 3 от 16.01.12</t>
  </si>
  <si>
    <t>ООО "Сосновоборское монтажное управление", дог. № 30/С/11-3 от 20.07.11</t>
  </si>
  <si>
    <t>Акт № 1 от 21.03.12, Акт б/н от 22.02.12</t>
  </si>
  <si>
    <t>ООО "Архитектурная мастерская "Канон", дог. № 12-025 от 10.02.12, БТИ, дог. № Ф-21/№ 7 от 25.02.12</t>
  </si>
  <si>
    <t>тыс. руб.</t>
  </si>
  <si>
    <t>январь 2012 г.</t>
  </si>
  <si>
    <r>
      <t>Теплосеть мкрн. 15 от ТК-2/15 до ТК-1/15, вкл. Подвал ж/д № 47 по ул. Солнечная</t>
    </r>
    <r>
      <rPr>
        <b/>
        <sz val="10"/>
        <rFont val="Arial Cyr"/>
        <family val="0"/>
      </rPr>
      <t>, инв. № 00338815</t>
    </r>
  </si>
  <si>
    <r>
      <t>Теплосеть мкр. 15 от узла ввода в ж/д 43 до узла ввода в ж/д 43/2 по ул. Солнечная,</t>
    </r>
    <r>
      <rPr>
        <b/>
        <sz val="10"/>
        <rFont val="Arial Cyr"/>
        <family val="0"/>
      </rPr>
      <t xml:space="preserve"> инв. № 000338918</t>
    </r>
  </si>
  <si>
    <t>май 2012 г.</t>
  </si>
  <si>
    <t>апрель 2012 г.</t>
  </si>
  <si>
    <r>
      <t>Теплосеть от ТК-52, включая т/с по подвалам ж/д 22, 26 по ул. Солнечной,</t>
    </r>
    <r>
      <rPr>
        <b/>
        <sz val="10"/>
        <rFont val="Arial Cyr"/>
        <family val="0"/>
      </rPr>
      <t xml:space="preserve"> инв. № 000002418</t>
    </r>
  </si>
  <si>
    <r>
      <t xml:space="preserve">Теплосеть от ТК-77 до узла ввода в ж/д № 20 по ул. Солнечной, </t>
    </r>
    <r>
      <rPr>
        <b/>
        <sz val="10"/>
        <rFont val="Arial Cyr"/>
        <family val="0"/>
      </rPr>
      <t>инв. № 000338738</t>
    </r>
  </si>
  <si>
    <r>
      <t>Участок магистральной сети от ТК-3 через Тк-2, Тк-1,</t>
    </r>
    <r>
      <rPr>
        <b/>
        <sz val="10"/>
        <rFont val="Arial Cyr"/>
        <family val="0"/>
      </rPr>
      <t xml:space="preserve"> инв. № 000344356 (Заречье)</t>
    </r>
  </si>
  <si>
    <r>
      <t>Реконструкция т/с ТК 30/3 до т/узла ж/д по ул. Солнечной, д. 13а, 15, 17 и ул. Космоновтов, д. 18</t>
    </r>
    <r>
      <rPr>
        <b/>
        <sz val="10"/>
        <rFont val="Arial Cyr"/>
        <family val="0"/>
      </rPr>
      <t xml:space="preserve"> (инв. № 00031303)</t>
    </r>
  </si>
  <si>
    <r>
      <t>Наружная т/сеть мкр. 3 от ж/д 1 по ул. Сибирская через ТК 4/3 к ж/д № 3 и 5 по Сибирской,</t>
    </r>
    <r>
      <rPr>
        <b/>
        <sz val="10"/>
        <rFont val="Arial Cyr"/>
        <family val="0"/>
      </rPr>
      <t xml:space="preserve"> инв. № 000344483</t>
    </r>
  </si>
  <si>
    <r>
      <t>Т/сеть мкр. 8 от ТК-83 до ж/д 42,44 по пр. Героев (вкл. Подвал ж/д 42)</t>
    </r>
    <r>
      <rPr>
        <b/>
        <sz val="10"/>
        <rFont val="Arial Cyr"/>
        <family val="0"/>
      </rPr>
      <t>, инв. № 00344462</t>
    </r>
  </si>
  <si>
    <r>
      <t xml:space="preserve">Т/с мкр. 3 от Тк--6 до Тк-11 по ул. Комсомольская, </t>
    </r>
    <r>
      <rPr>
        <b/>
        <sz val="10"/>
        <rFont val="Arial Cyr"/>
        <family val="0"/>
      </rPr>
      <t>инв. 0000084</t>
    </r>
  </si>
  <si>
    <r>
      <t xml:space="preserve">Т/сеть мкр. 13 от ТК-6 до узла ввода в ж/д 23,25 1 эт. По ул. Солнечная, </t>
    </r>
    <r>
      <rPr>
        <b/>
        <sz val="10"/>
        <rFont val="Arial Cyr"/>
        <family val="0"/>
      </rPr>
      <t>инв. № 000344449</t>
    </r>
  </si>
  <si>
    <r>
      <t xml:space="preserve">Т/сеть мкр. 10а от ТК-68/10 через ТК70/10 до ж/д по ул. Машиностроителей, </t>
    </r>
    <r>
      <rPr>
        <b/>
        <sz val="10"/>
        <rFont val="Arial Cyr"/>
        <family val="0"/>
      </rPr>
      <t>инв. № 000338862</t>
    </r>
  </si>
  <si>
    <t xml:space="preserve">реконструкция </t>
  </si>
  <si>
    <t>июнь 2012 г.</t>
  </si>
  <si>
    <t>ЗАО "БКП", дог. № 286 ПР от 01.12.11</t>
  </si>
  <si>
    <r>
      <t xml:space="preserve">Котельная установка ДКВР 10/13-2, </t>
    </r>
    <r>
      <rPr>
        <b/>
        <sz val="10"/>
        <rFont val="Arial Cyr"/>
        <family val="0"/>
      </rPr>
      <t>инв. 11853</t>
    </r>
  </si>
  <si>
    <t xml:space="preserve">модернизация </t>
  </si>
  <si>
    <r>
      <t xml:space="preserve">Котельная установка ДКВР 10/13-2, </t>
    </r>
    <r>
      <rPr>
        <b/>
        <sz val="10"/>
        <rFont val="Arial Cyr"/>
        <family val="0"/>
      </rPr>
      <t>инв. 11854</t>
    </r>
  </si>
  <si>
    <t>Монтаж системы ПБ в зд. 716 и зд. 720</t>
  </si>
  <si>
    <t>Охладитель деарированной воды № 1, зд. 2</t>
  </si>
  <si>
    <t>кап. Ремонт Смета № ТСП 08/11 от 04.02.11</t>
  </si>
  <si>
    <t>кап. Ремонт электроснабжения ПАВ № 8 Смета № ТСП 41/11 от 30.11.11</t>
  </si>
  <si>
    <t xml:space="preserve">2011 г. </t>
  </si>
  <si>
    <t>ООО "Архитектурная мастерская "Канон", дог. № 97-11 от 26.12.11, СМБУ "ЦИОГД", дог. № 28/11 от 26.09.11</t>
  </si>
  <si>
    <t>Акт № 1/1 от 23.01.12; Акт № 46 от 28.04.12</t>
  </si>
  <si>
    <t>ООО "Архитектурная мастерская "Канон", дог. № 12-10 от 27.01.12, СМБУ "ЦИОГД", дог. № 28/11 от 26.09.11</t>
  </si>
  <si>
    <t>Акт № 7/1 от 08.02.12; Акт № 77 от 30.06.11</t>
  </si>
  <si>
    <t xml:space="preserve">ООО "Архитектурная мастерская "Канон", дог. № 12-055 от 09.04.12; </t>
  </si>
  <si>
    <t>Акт № 30/1 от 02.05.12</t>
  </si>
  <si>
    <t>Акт № 1-286 ПР от 04.06.12; Акт № 2-286ПР от 05.06.12</t>
  </si>
  <si>
    <t>ООО "Норд Крафт", дог. № 65-11 от 22.07.11</t>
  </si>
  <si>
    <t>Акт № 254 от 17.04.12</t>
  </si>
  <si>
    <t>ООО "Кром", дог. № 16 от 06.02.12</t>
  </si>
  <si>
    <t>Акт № 759 от 22.06.12</t>
  </si>
  <si>
    <t>Внутрення антикоррозийная защита фильтров</t>
  </si>
  <si>
    <t>Акт № 001 от 28.04.12</t>
  </si>
  <si>
    <t>ООО "РосБласт", дог. № 001-12 от 27.03.12</t>
  </si>
  <si>
    <t>Акт № 446 от 25.06.12</t>
  </si>
  <si>
    <t>ООО "Норд Крафт", дог. № 65-10 от 13.05.10</t>
  </si>
  <si>
    <t xml:space="preserve"> </t>
  </si>
  <si>
    <t>Отчет о выполнении ремонтных работ, реконструкций на объектах СМУП "ТСП" за   9 мес. 2012 г.</t>
  </si>
  <si>
    <t>Выполнено работ, тыс. руб., без НДС за  9 мес. 2012 г.</t>
  </si>
  <si>
    <t>наладка блоков автоматики парового котла</t>
  </si>
  <si>
    <t xml:space="preserve"> Ж/б труба Н=100 м, инв. № 00070, здание котельной</t>
  </si>
  <si>
    <t>капитальный ремонт</t>
  </si>
  <si>
    <t>ООО "РемЭнерго", дог. № 76 от 18.05.12</t>
  </si>
  <si>
    <t>форма КС-3 от 10.07.12, Кс-2 от 10.09.12</t>
  </si>
  <si>
    <t>июнь</t>
  </si>
  <si>
    <t>сентябрь</t>
  </si>
  <si>
    <t>Итого выполнено за  9 мес.  2012 г.</t>
  </si>
  <si>
    <t>Насос № 6 с заменой задвижек, инв. № 000018666, зд. 1б</t>
  </si>
  <si>
    <t>кап. Ремонт Смета № ТСП-25/12 от 20.09012</t>
  </si>
  <si>
    <t>Узел учета природного газа ГРУ-2, инв. № 000030673</t>
  </si>
  <si>
    <t>модернизация</t>
  </si>
  <si>
    <t>октябрь</t>
  </si>
  <si>
    <t>ОАО "Газпроммежрегионгаз", № 24-217/12 от 05.06.12 (разработка проекта); НПП "Интер-Газ-Сервис, № 34/2012 от 07.06.12, ООО "Норд Крафт", № 32-12 от 20.02.12</t>
  </si>
  <si>
    <t>Акт №  78/24-217/12 от 27.06.12, Акт б/н от 30.07.12, Акт № 600 от 12.09.12</t>
  </si>
  <si>
    <t>июль 2012 г. завершена</t>
  </si>
  <si>
    <t>Акт № 28 от 23.07.12</t>
  </si>
  <si>
    <t xml:space="preserve">ООО "АвтоТрансЛогистик", дог. № ТР-02/1010 </t>
  </si>
  <si>
    <t>март 2012 г. завершена</t>
  </si>
  <si>
    <r>
      <t xml:space="preserve">Т/сеть мкр. 2 от ТК-21/2 ч/з ТК 22/2, ТК 23/2, 24/2 по Высотной до зд. Почты, </t>
    </r>
    <r>
      <rPr>
        <b/>
        <sz val="10"/>
        <rFont val="Arial Cyr"/>
        <family val="0"/>
      </rPr>
      <t>инв. № 00000170</t>
    </r>
  </si>
  <si>
    <t>ООО "АвтоТрансЛогистик", дог. № ТР-02/1010 ; СМУП ЦИОГД , № 28/11 от 26.09.11; СМУП "Спецавтотранс", № 654/11 от 13.09.11</t>
  </si>
  <si>
    <t>Акт № 33 от 31.08.12, Акт № 98 от 31.07.12, Акт№ 98 от 31.07.12, Акт № 8310А2568 от 3.08.12</t>
  </si>
  <si>
    <t>завершена</t>
  </si>
  <si>
    <t>СМУП "ЦИОГД", № 28/11 от 26.09.11, ООО "АвтоТрансЛогистик, № 02/1010 от 01.10.10; ООО "АРТУР", № 5/11 от 03.06.11</t>
  </si>
  <si>
    <t>Акт № 46 от 28.04.12, Акт № 21 от 31.05.12, Акт № 25 от 23.07.12, Акт № 53 (КС-2) от 20.07.12</t>
  </si>
  <si>
    <t>ООО "АвтоТрансЛогистик", дог. № ТР-02/1010  от 01.10.10</t>
  </si>
  <si>
    <t>Акт № 21 от 31.05.12</t>
  </si>
  <si>
    <t>2012 г. завершена</t>
  </si>
  <si>
    <r>
      <t xml:space="preserve">Теплосеть мкрн. 3 от ж/д 4 по ул. Сибирской через ТК12/3, ТК11/3, </t>
    </r>
    <r>
      <rPr>
        <b/>
        <sz val="10"/>
        <rFont val="Arial Cyr"/>
        <family val="0"/>
      </rPr>
      <t>инв. № 00344193</t>
    </r>
  </si>
  <si>
    <r>
      <t>Павильон № 8 маг. т/сеть мкр 16 от ТК-40 до ПАВ 8,</t>
    </r>
    <r>
      <rPr>
        <b/>
        <sz val="10"/>
        <rFont val="Arial Cyr"/>
        <family val="0"/>
      </rPr>
      <t xml:space="preserve"> инв. № 03414157</t>
    </r>
  </si>
  <si>
    <t>ИП Широкий, дог. № 15/2009 от 01.09.09; СМУП ЦИОГД, дог. № 28/11 от 26.09.11</t>
  </si>
  <si>
    <t>Акт № 000079 от 21.09.12; Акт № 173 от 31.08.12</t>
  </si>
  <si>
    <t>Теплосеть мкрн. 3 от ТК-11/3 и ТК10/3 к ж/д № 3, 5, 7 по ул.Солнечная, инв. № 003443195</t>
  </si>
  <si>
    <t>сентябрь 2012 г.</t>
  </si>
  <si>
    <t>Акт № 39 от 30.09.12</t>
  </si>
  <si>
    <t>2012 г., завершена</t>
  </si>
  <si>
    <t>октябрь 2011 г.</t>
  </si>
  <si>
    <t xml:space="preserve"> 2012 г., завершена</t>
  </si>
  <si>
    <t>сентябрь 2011 г.</t>
  </si>
  <si>
    <t>ноябрь 2011 г.</t>
  </si>
  <si>
    <t>июнь 2012 г., завершена</t>
  </si>
  <si>
    <t>завершена, сентябрь 2012 г.</t>
  </si>
  <si>
    <t>октябрь 2010 г.</t>
  </si>
  <si>
    <t>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</si>
</sst>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64" fontId="0" fillId="0" borderId="11" xfId="0" applyNumberForma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4" borderId="10" xfId="0" applyFill="1" applyBorder="1" applyAlignment="1">
      <alignment horizontal="center"/>
    </xf>
    <xf numFmtId="0" fontId="39" fillId="0" borderId="10" xfId="0" applyFont="1" applyBorder="1" applyAlignment="1">
      <alignment wrapText="1"/>
    </xf>
    <xf numFmtId="4" fontId="2" fillId="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17" fontId="0" fillId="0" borderId="10" xfId="0" applyNumberFormat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  <xf numFmtId="164" fontId="0" fillId="4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89"/>
  <sheetViews>
    <sheetView tabSelected="1" zoomScalePageLayoutView="0" workbookViewId="0" topLeftCell="D1">
      <selection activeCell="B4" sqref="B4:Q89"/>
    </sheetView>
  </sheetViews>
  <sheetFormatPr defaultColWidth="9.00390625" defaultRowHeight="12.75"/>
  <cols>
    <col min="2" max="2" width="7.625" style="0" customWidth="1"/>
    <col min="3" max="3" width="28.125" style="0" customWidth="1"/>
    <col min="4" max="4" width="14.875" style="0" customWidth="1"/>
    <col min="9" max="10" width="11.375" style="0" customWidth="1"/>
    <col min="11" max="11" width="11.75390625" style="0" customWidth="1"/>
    <col min="12" max="12" width="10.75390625" style="0" customWidth="1"/>
    <col min="13" max="13" width="10.625" style="0" customWidth="1"/>
    <col min="14" max="14" width="12.625" style="0" customWidth="1"/>
    <col min="15" max="15" width="12.25390625" style="0" customWidth="1"/>
    <col min="16" max="16" width="14.25390625" style="0" customWidth="1"/>
    <col min="17" max="17" width="19.125" style="0" customWidth="1"/>
  </cols>
  <sheetData>
    <row r="4" spans="4:16" ht="12.75">
      <c r="D4" s="45" t="s">
        <v>90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ht="12.75">
      <c r="K5" s="15"/>
    </row>
    <row r="7" spans="2:17" ht="49.5" customHeight="1">
      <c r="B7" s="47" t="s">
        <v>0</v>
      </c>
      <c r="C7" s="46" t="s">
        <v>1</v>
      </c>
      <c r="D7" s="48" t="s">
        <v>2</v>
      </c>
      <c r="E7" s="46" t="s">
        <v>22</v>
      </c>
      <c r="F7" s="46"/>
      <c r="G7" s="46" t="s">
        <v>10</v>
      </c>
      <c r="H7" s="46"/>
      <c r="I7" s="46" t="s">
        <v>3</v>
      </c>
      <c r="J7" s="49" t="s">
        <v>38</v>
      </c>
      <c r="K7" s="51" t="s">
        <v>91</v>
      </c>
      <c r="L7" s="51"/>
      <c r="M7" s="51"/>
      <c r="N7" s="49" t="s">
        <v>39</v>
      </c>
      <c r="O7" s="46" t="s">
        <v>15</v>
      </c>
      <c r="P7" s="48" t="s">
        <v>7</v>
      </c>
      <c r="Q7" s="46" t="s">
        <v>8</v>
      </c>
    </row>
    <row r="8" spans="2:17" ht="25.5" customHeight="1">
      <c r="B8" s="47"/>
      <c r="C8" s="46"/>
      <c r="D8" s="48"/>
      <c r="E8" s="7" t="s">
        <v>13</v>
      </c>
      <c r="F8" s="7" t="s">
        <v>14</v>
      </c>
      <c r="G8" s="7" t="s">
        <v>11</v>
      </c>
      <c r="H8" s="7" t="s">
        <v>12</v>
      </c>
      <c r="I8" s="46"/>
      <c r="J8" s="50"/>
      <c r="K8" s="11" t="s">
        <v>4</v>
      </c>
      <c r="L8" s="11" t="s">
        <v>5</v>
      </c>
      <c r="M8" s="12" t="s">
        <v>6</v>
      </c>
      <c r="N8" s="50"/>
      <c r="O8" s="46"/>
      <c r="P8" s="48"/>
      <c r="Q8" s="46"/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13"/>
      <c r="L9" s="13"/>
      <c r="M9" s="13"/>
      <c r="N9" s="4"/>
      <c r="O9" s="4"/>
      <c r="P9" s="4"/>
      <c r="Q9" s="4"/>
    </row>
    <row r="10" spans="2:17" ht="49.5" customHeight="1">
      <c r="B10" s="24">
        <v>1</v>
      </c>
      <c r="C10" s="42" t="s">
        <v>49</v>
      </c>
      <c r="D10" s="4" t="s">
        <v>9</v>
      </c>
      <c r="E10" s="4">
        <v>191.5</v>
      </c>
      <c r="F10" s="4">
        <v>185.5</v>
      </c>
      <c r="G10" s="5" t="s">
        <v>17</v>
      </c>
      <c r="H10" s="9" t="s">
        <v>107</v>
      </c>
      <c r="I10" s="6">
        <v>1694.258</v>
      </c>
      <c r="J10" s="6">
        <v>1139.261</v>
      </c>
      <c r="K10" s="14">
        <v>14.4</v>
      </c>
      <c r="L10" s="14">
        <f>14.732+19.342+4.449</f>
        <v>38.522999999999996</v>
      </c>
      <c r="M10" s="14">
        <f>K10+L10</f>
        <v>52.922999999999995</v>
      </c>
      <c r="N10" s="23">
        <f>J10+M10</f>
        <v>1192.184</v>
      </c>
      <c r="O10" s="6">
        <v>14.4</v>
      </c>
      <c r="P10" s="5" t="s">
        <v>108</v>
      </c>
      <c r="Q10" s="5" t="s">
        <v>109</v>
      </c>
    </row>
    <row r="11" spans="2:17" ht="12.75">
      <c r="B11" s="10"/>
      <c r="C11" s="4"/>
      <c r="D11" s="4"/>
      <c r="E11" s="4"/>
      <c r="F11" s="4"/>
      <c r="G11" s="4"/>
      <c r="H11" s="9"/>
      <c r="I11" s="6"/>
      <c r="J11" s="6"/>
      <c r="K11" s="14"/>
      <c r="L11" s="14"/>
      <c r="M11" s="14"/>
      <c r="N11" s="23"/>
      <c r="O11" s="6"/>
      <c r="P11" s="4"/>
      <c r="Q11" s="4"/>
    </row>
    <row r="12" spans="2:17" ht="51">
      <c r="B12" s="24">
        <v>2</v>
      </c>
      <c r="C12" s="42" t="s">
        <v>50</v>
      </c>
      <c r="D12" s="4" t="s">
        <v>9</v>
      </c>
      <c r="E12" s="4">
        <v>40</v>
      </c>
      <c r="F12" s="4">
        <v>40</v>
      </c>
      <c r="G12" s="5" t="s">
        <v>16</v>
      </c>
      <c r="H12" s="9" t="s">
        <v>127</v>
      </c>
      <c r="I12" s="6">
        <v>517.171</v>
      </c>
      <c r="J12" s="6">
        <v>244.56</v>
      </c>
      <c r="K12" s="14">
        <v>0</v>
      </c>
      <c r="L12" s="14">
        <v>0</v>
      </c>
      <c r="M12" s="14">
        <v>0</v>
      </c>
      <c r="N12" s="23">
        <f>J12+M12</f>
        <v>244.56</v>
      </c>
      <c r="O12" s="6"/>
      <c r="P12" s="5"/>
      <c r="Q12" s="5"/>
    </row>
    <row r="13" spans="2:17" ht="12.75">
      <c r="B13" s="10"/>
      <c r="C13" s="5"/>
      <c r="D13" s="4"/>
      <c r="E13" s="4"/>
      <c r="F13" s="4"/>
      <c r="G13" s="5"/>
      <c r="H13" s="9"/>
      <c r="I13" s="6"/>
      <c r="J13" s="6"/>
      <c r="K13" s="14"/>
      <c r="L13" s="14"/>
      <c r="M13" s="14"/>
      <c r="N13" s="23"/>
      <c r="O13" s="6"/>
      <c r="P13" s="4"/>
      <c r="Q13" s="4"/>
    </row>
    <row r="14" spans="2:17" ht="102">
      <c r="B14" s="10">
        <v>3</v>
      </c>
      <c r="C14" s="5" t="s">
        <v>53</v>
      </c>
      <c r="D14" s="4" t="s">
        <v>9</v>
      </c>
      <c r="E14" s="4">
        <v>148</v>
      </c>
      <c r="F14" s="4">
        <v>138</v>
      </c>
      <c r="G14" s="5" t="s">
        <v>18</v>
      </c>
      <c r="H14" s="9" t="s">
        <v>20</v>
      </c>
      <c r="I14" s="6">
        <v>1986.537</v>
      </c>
      <c r="J14" s="6">
        <v>532.865</v>
      </c>
      <c r="K14" s="14">
        <f>4.8+7.445</f>
        <v>12.245000000000001</v>
      </c>
      <c r="L14" s="14">
        <f>442.914+221.529+65.444</f>
        <v>729.887</v>
      </c>
      <c r="M14" s="14">
        <f>K14+L14</f>
        <v>742.132</v>
      </c>
      <c r="N14" s="23">
        <f>J14+M14</f>
        <v>1274.9969999999998</v>
      </c>
      <c r="O14" s="6">
        <f>4.649</f>
        <v>4.649</v>
      </c>
      <c r="P14" s="20" t="s">
        <v>113</v>
      </c>
      <c r="Q14" s="5" t="s">
        <v>112</v>
      </c>
    </row>
    <row r="15" spans="2:17" ht="12.75">
      <c r="B15" s="10"/>
      <c r="C15" s="5"/>
      <c r="D15" s="4"/>
      <c r="E15" s="4"/>
      <c r="F15" s="4"/>
      <c r="G15" s="5"/>
      <c r="H15" s="9"/>
      <c r="I15" s="6"/>
      <c r="J15" s="6"/>
      <c r="K15" s="14"/>
      <c r="L15" s="14"/>
      <c r="M15" s="14"/>
      <c r="N15" s="23"/>
      <c r="O15" s="6"/>
      <c r="P15" s="4"/>
      <c r="Q15" s="4"/>
    </row>
    <row r="16" spans="2:17" ht="51">
      <c r="B16" s="24">
        <v>4</v>
      </c>
      <c r="C16" s="42" t="s">
        <v>54</v>
      </c>
      <c r="D16" s="4" t="s">
        <v>9</v>
      </c>
      <c r="E16" s="4">
        <v>155</v>
      </c>
      <c r="F16" s="4">
        <v>155</v>
      </c>
      <c r="G16" s="5" t="s">
        <v>16</v>
      </c>
      <c r="H16" s="9" t="s">
        <v>114</v>
      </c>
      <c r="I16" s="6">
        <v>1193.42</v>
      </c>
      <c r="J16" s="6">
        <v>1324.02</v>
      </c>
      <c r="K16" s="26">
        <v>6</v>
      </c>
      <c r="L16" s="26">
        <f>42.539</f>
        <v>42.539</v>
      </c>
      <c r="M16" s="26">
        <f>K16+L16</f>
        <v>48.539</v>
      </c>
      <c r="N16" s="27">
        <f>J16+M16</f>
        <v>1372.559</v>
      </c>
      <c r="O16" s="32">
        <v>6</v>
      </c>
      <c r="P16" s="16" t="s">
        <v>118</v>
      </c>
      <c r="Q16" s="5" t="s">
        <v>117</v>
      </c>
    </row>
    <row r="17" spans="2:17" ht="12.75">
      <c r="B17" s="10"/>
      <c r="C17" s="5"/>
      <c r="D17" s="4"/>
      <c r="E17" s="4"/>
      <c r="F17" s="4"/>
      <c r="G17" s="5"/>
      <c r="H17" s="5"/>
      <c r="I17" s="6"/>
      <c r="J17" s="6"/>
      <c r="K17" s="14"/>
      <c r="L17" s="14"/>
      <c r="M17" s="14"/>
      <c r="N17" s="23"/>
      <c r="O17" s="6"/>
      <c r="Q17" s="4"/>
    </row>
    <row r="18" spans="2:18" ht="76.5">
      <c r="B18" s="24">
        <v>5</v>
      </c>
      <c r="C18" s="42" t="s">
        <v>55</v>
      </c>
      <c r="D18" s="4" t="s">
        <v>9</v>
      </c>
      <c r="E18" s="4">
        <v>96</v>
      </c>
      <c r="F18" s="4">
        <v>96</v>
      </c>
      <c r="G18" s="5" t="s">
        <v>18</v>
      </c>
      <c r="H18" s="9" t="s">
        <v>110</v>
      </c>
      <c r="I18" s="6">
        <v>1021.1</v>
      </c>
      <c r="J18" s="6">
        <v>4548.181</v>
      </c>
      <c r="K18" s="14">
        <v>1139.564</v>
      </c>
      <c r="L18" s="14">
        <v>0</v>
      </c>
      <c r="M18" s="14">
        <f>K18+L18</f>
        <v>1139.564</v>
      </c>
      <c r="N18" s="23">
        <f>J18+M18</f>
        <v>5687.745</v>
      </c>
      <c r="O18" s="6">
        <v>1139.564</v>
      </c>
      <c r="P18" s="16" t="s">
        <v>43</v>
      </c>
      <c r="Q18" s="5" t="s">
        <v>44</v>
      </c>
      <c r="R18" s="18"/>
    </row>
    <row r="19" spans="2:18" ht="12.75">
      <c r="B19" s="10"/>
      <c r="C19" s="5"/>
      <c r="D19" s="4"/>
      <c r="E19" s="4"/>
      <c r="F19" s="4"/>
      <c r="G19" s="5"/>
      <c r="H19" s="5"/>
      <c r="I19" s="6"/>
      <c r="J19" s="6"/>
      <c r="K19" s="14"/>
      <c r="L19" s="14"/>
      <c r="M19" s="14"/>
      <c r="N19" s="23"/>
      <c r="O19" s="6"/>
      <c r="P19" s="4"/>
      <c r="Q19" s="4"/>
      <c r="R19" s="18"/>
    </row>
    <row r="20" spans="2:18" ht="102">
      <c r="B20" s="24">
        <v>6</v>
      </c>
      <c r="C20" s="42" t="s">
        <v>56</v>
      </c>
      <c r="D20" s="4" t="s">
        <v>9</v>
      </c>
      <c r="E20" s="4">
        <v>75</v>
      </c>
      <c r="F20" s="4">
        <v>75</v>
      </c>
      <c r="G20" s="5" t="s">
        <v>19</v>
      </c>
      <c r="H20" s="5" t="s">
        <v>114</v>
      </c>
      <c r="I20" s="6"/>
      <c r="J20" s="6">
        <v>365.628</v>
      </c>
      <c r="K20" s="14">
        <f>60+94.105</f>
        <v>154.10500000000002</v>
      </c>
      <c r="L20" s="14">
        <f>221.899+138.378+41.217</f>
        <v>401.49399999999997</v>
      </c>
      <c r="M20" s="14">
        <f>K20+L20</f>
        <v>555.5989999999999</v>
      </c>
      <c r="N20" s="23">
        <f>J20+M20</f>
        <v>921.2269999999999</v>
      </c>
      <c r="O20" s="6">
        <f>K20-6</f>
        <v>148.10500000000002</v>
      </c>
      <c r="P20" s="5" t="s">
        <v>116</v>
      </c>
      <c r="Q20" s="5" t="s">
        <v>115</v>
      </c>
      <c r="R20" s="18"/>
    </row>
    <row r="21" spans="2:18" ht="12.75">
      <c r="B21" s="10"/>
      <c r="C21" s="5"/>
      <c r="D21" s="4"/>
      <c r="E21" s="4"/>
      <c r="F21" s="4"/>
      <c r="G21" s="5"/>
      <c r="H21" s="5"/>
      <c r="I21" s="6"/>
      <c r="J21" s="6"/>
      <c r="K21" s="14"/>
      <c r="L21" s="14"/>
      <c r="M21" s="14"/>
      <c r="N21" s="23"/>
      <c r="O21" s="6"/>
      <c r="P21" s="4"/>
      <c r="Q21" s="4"/>
      <c r="R21" s="18"/>
    </row>
    <row r="22" spans="1:18" ht="38.25">
      <c r="A22" t="s">
        <v>37</v>
      </c>
      <c r="B22" s="24">
        <v>7</v>
      </c>
      <c r="C22" s="31" t="s">
        <v>21</v>
      </c>
      <c r="D22" s="4" t="s">
        <v>9</v>
      </c>
      <c r="E22" s="10" t="s">
        <v>23</v>
      </c>
      <c r="F22" s="10" t="s">
        <v>23</v>
      </c>
      <c r="G22" s="5"/>
      <c r="H22" s="5" t="s">
        <v>119</v>
      </c>
      <c r="I22" s="6">
        <v>57</v>
      </c>
      <c r="J22" s="6">
        <v>21</v>
      </c>
      <c r="K22" s="14">
        <v>0</v>
      </c>
      <c r="L22" s="14">
        <v>36</v>
      </c>
      <c r="M22" s="14">
        <f>K22+L22</f>
        <v>36</v>
      </c>
      <c r="N22" s="23">
        <f>J22+M22</f>
        <v>57</v>
      </c>
      <c r="O22" s="6"/>
      <c r="P22" s="5"/>
      <c r="Q22" s="5"/>
      <c r="R22" s="18"/>
    </row>
    <row r="23" spans="2:18" ht="12.75">
      <c r="B23" s="28"/>
      <c r="C23" s="29"/>
      <c r="D23" s="4"/>
      <c r="E23" s="10"/>
      <c r="F23" s="10"/>
      <c r="G23" s="5"/>
      <c r="H23" s="5"/>
      <c r="I23" s="6"/>
      <c r="J23" s="6"/>
      <c r="K23" s="14"/>
      <c r="L23" s="14"/>
      <c r="M23" s="14"/>
      <c r="N23" s="23"/>
      <c r="O23" s="6"/>
      <c r="P23" s="5"/>
      <c r="Q23" s="5"/>
      <c r="R23" s="18"/>
    </row>
    <row r="24" spans="2:18" ht="49.5" customHeight="1">
      <c r="B24" s="24">
        <v>8</v>
      </c>
      <c r="C24" s="42" t="s">
        <v>57</v>
      </c>
      <c r="D24" s="4" t="s">
        <v>9</v>
      </c>
      <c r="E24" s="4">
        <v>45.4</v>
      </c>
      <c r="F24" s="4">
        <v>45.4</v>
      </c>
      <c r="G24" s="5" t="s">
        <v>128</v>
      </c>
      <c r="H24" s="5" t="s">
        <v>129</v>
      </c>
      <c r="I24" s="6">
        <v>721.156</v>
      </c>
      <c r="J24" s="6">
        <v>33.469</v>
      </c>
      <c r="K24" s="14">
        <f>60+0.932</f>
        <v>60.932</v>
      </c>
      <c r="L24" s="14">
        <f>116.579+106.787+32.152</f>
        <v>255.51799999999997</v>
      </c>
      <c r="M24" s="14">
        <f>K24+L24</f>
        <v>316.45</v>
      </c>
      <c r="N24" s="23">
        <f>J24+M24</f>
        <v>349.919</v>
      </c>
      <c r="O24" s="6">
        <f>60+0.932</f>
        <v>60.932</v>
      </c>
      <c r="P24" s="5" t="s">
        <v>74</v>
      </c>
      <c r="Q24" s="5" t="s">
        <v>73</v>
      </c>
      <c r="R24" s="18"/>
    </row>
    <row r="25" spans="2:18" ht="12.75">
      <c r="B25" s="10"/>
      <c r="C25" s="25"/>
      <c r="D25" s="4"/>
      <c r="E25" s="4"/>
      <c r="F25" s="4"/>
      <c r="G25" s="5"/>
      <c r="H25" s="5"/>
      <c r="I25" s="6"/>
      <c r="J25" s="6"/>
      <c r="K25" s="14"/>
      <c r="L25" s="14"/>
      <c r="M25" s="14"/>
      <c r="N25" s="23"/>
      <c r="O25" s="6"/>
      <c r="P25" s="4"/>
      <c r="Q25" s="4"/>
      <c r="R25" s="18"/>
    </row>
    <row r="26" spans="2:18" ht="38.25">
      <c r="B26" s="10">
        <v>9</v>
      </c>
      <c r="C26" s="5" t="s">
        <v>60</v>
      </c>
      <c r="D26" s="4" t="s">
        <v>9</v>
      </c>
      <c r="E26" s="4">
        <v>167</v>
      </c>
      <c r="F26" s="4">
        <v>157</v>
      </c>
      <c r="G26" s="5" t="s">
        <v>130</v>
      </c>
      <c r="H26" s="5" t="s">
        <v>40</v>
      </c>
      <c r="I26" s="6">
        <v>2115.301</v>
      </c>
      <c r="J26" s="6">
        <v>191.601</v>
      </c>
      <c r="K26" s="14">
        <v>0</v>
      </c>
      <c r="L26" s="14">
        <v>600.997</v>
      </c>
      <c r="M26" s="14">
        <f>K26+L26</f>
        <v>600.997</v>
      </c>
      <c r="N26" s="23">
        <f>J26+M26</f>
        <v>792.598</v>
      </c>
      <c r="O26" s="6"/>
      <c r="P26" s="4"/>
      <c r="Q26" s="4"/>
      <c r="R26" s="18"/>
    </row>
    <row r="27" spans="2:18" ht="12.75">
      <c r="B27" s="10"/>
      <c r="C27" s="25"/>
      <c r="D27" s="4"/>
      <c r="E27" s="4"/>
      <c r="F27" s="4"/>
      <c r="G27" s="5"/>
      <c r="H27" s="5"/>
      <c r="I27" s="6"/>
      <c r="J27" s="6"/>
      <c r="K27" s="14"/>
      <c r="L27" s="14"/>
      <c r="M27" s="14"/>
      <c r="N27" s="23"/>
      <c r="O27" s="6"/>
      <c r="P27" s="4"/>
      <c r="Q27" s="4"/>
      <c r="R27" s="18"/>
    </row>
    <row r="28" spans="2:18" ht="51">
      <c r="B28" s="24">
        <v>10</v>
      </c>
      <c r="C28" s="31" t="s">
        <v>25</v>
      </c>
      <c r="D28" s="4" t="s">
        <v>9</v>
      </c>
      <c r="E28" s="4">
        <v>62.8</v>
      </c>
      <c r="F28" s="4">
        <v>62.8</v>
      </c>
      <c r="G28" s="5" t="s">
        <v>131</v>
      </c>
      <c r="H28" s="5" t="s">
        <v>129</v>
      </c>
      <c r="I28" s="6">
        <v>1160.074</v>
      </c>
      <c r="J28" s="6">
        <v>261.012</v>
      </c>
      <c r="K28" s="14">
        <v>0</v>
      </c>
      <c r="L28" s="14">
        <v>188.625</v>
      </c>
      <c r="M28" s="14">
        <f>K28+L28</f>
        <v>188.625</v>
      </c>
      <c r="N28" s="23">
        <f>J28+M28</f>
        <v>449.637</v>
      </c>
      <c r="O28" s="6"/>
      <c r="P28" s="4"/>
      <c r="Q28" s="4"/>
      <c r="R28" s="18"/>
    </row>
    <row r="29" spans="2:18" ht="12.75">
      <c r="B29" s="10"/>
      <c r="C29" s="5" t="s">
        <v>24</v>
      </c>
      <c r="D29" s="4"/>
      <c r="E29" s="4"/>
      <c r="F29" s="4"/>
      <c r="G29" s="5"/>
      <c r="H29" s="5"/>
      <c r="I29" s="6"/>
      <c r="J29" s="6"/>
      <c r="K29" s="14"/>
      <c r="L29" s="14"/>
      <c r="M29" s="14"/>
      <c r="N29" s="23"/>
      <c r="O29" s="6"/>
      <c r="P29" s="4"/>
      <c r="Q29" s="4"/>
      <c r="R29" s="18"/>
    </row>
    <row r="30" spans="2:18" ht="79.5" customHeight="1">
      <c r="B30" s="24">
        <v>11</v>
      </c>
      <c r="C30" s="43" t="s">
        <v>111</v>
      </c>
      <c r="D30" s="5" t="s">
        <v>9</v>
      </c>
      <c r="E30" s="4">
        <v>135</v>
      </c>
      <c r="F30" s="4">
        <v>159</v>
      </c>
      <c r="G30" s="5" t="s">
        <v>35</v>
      </c>
      <c r="H30" s="5" t="s">
        <v>127</v>
      </c>
      <c r="I30" s="32">
        <v>1882.903</v>
      </c>
      <c r="J30" s="6">
        <v>0</v>
      </c>
      <c r="K30" s="14">
        <v>62.457</v>
      </c>
      <c r="L30" s="14">
        <f>289.427+204.284+61.694</f>
        <v>555.405</v>
      </c>
      <c r="M30" s="14">
        <f>K30+L30</f>
        <v>617.862</v>
      </c>
      <c r="N30" s="6">
        <f>J30+M30</f>
        <v>617.862</v>
      </c>
      <c r="O30" s="40">
        <f>2.457+60</f>
        <v>62.457</v>
      </c>
      <c r="P30" s="39" t="s">
        <v>45</v>
      </c>
      <c r="Q30" s="5" t="s">
        <v>46</v>
      </c>
      <c r="R30" s="18"/>
    </row>
    <row r="31" spans="2:18" ht="12.75">
      <c r="B31" s="10"/>
      <c r="C31" s="19"/>
      <c r="D31" s="5"/>
      <c r="E31" s="4"/>
      <c r="F31" s="4"/>
      <c r="G31" s="5"/>
      <c r="H31" s="5"/>
      <c r="I31" s="32"/>
      <c r="J31" s="6"/>
      <c r="K31" s="14"/>
      <c r="L31" s="14"/>
      <c r="M31" s="14"/>
      <c r="N31" s="6"/>
      <c r="O31" s="21"/>
      <c r="P31" s="20"/>
      <c r="Q31" s="5"/>
      <c r="R31" s="18"/>
    </row>
    <row r="32" spans="2:18" ht="89.25">
      <c r="B32" s="24">
        <v>12</v>
      </c>
      <c r="C32" s="43" t="s">
        <v>58</v>
      </c>
      <c r="D32" s="5" t="s">
        <v>9</v>
      </c>
      <c r="E32" s="32">
        <v>114.5</v>
      </c>
      <c r="F32" s="32">
        <v>114.5</v>
      </c>
      <c r="G32" s="5" t="s">
        <v>48</v>
      </c>
      <c r="H32" s="5" t="s">
        <v>132</v>
      </c>
      <c r="I32" s="32">
        <v>1554.189</v>
      </c>
      <c r="J32" s="6">
        <v>0</v>
      </c>
      <c r="K32" s="14">
        <f>60+0.932</f>
        <v>60.932</v>
      </c>
      <c r="L32" s="14">
        <f>324.296+251.877+74.516</f>
        <v>650.689</v>
      </c>
      <c r="M32" s="14">
        <f>K32+L32</f>
        <v>711.621</v>
      </c>
      <c r="N32" s="6">
        <f>J32+M32</f>
        <v>711.621</v>
      </c>
      <c r="O32" s="21">
        <f>60+0.932</f>
        <v>60.932</v>
      </c>
      <c r="P32" s="20" t="s">
        <v>76</v>
      </c>
      <c r="Q32" s="5" t="s">
        <v>75</v>
      </c>
      <c r="R32" s="18"/>
    </row>
    <row r="33" spans="2:18" ht="12.75">
      <c r="B33" s="10"/>
      <c r="C33" s="37"/>
      <c r="D33" s="5"/>
      <c r="E33" s="32"/>
      <c r="F33" s="32"/>
      <c r="G33" s="5"/>
      <c r="H33" s="5"/>
      <c r="I33" s="32"/>
      <c r="J33" s="6"/>
      <c r="K33" s="14"/>
      <c r="L33" s="14"/>
      <c r="M33" s="14"/>
      <c r="N33" s="6"/>
      <c r="O33" s="21"/>
      <c r="P33" s="20"/>
      <c r="Q33" s="5"/>
      <c r="R33" s="18"/>
    </row>
    <row r="34" spans="2:18" ht="49.5" customHeight="1">
      <c r="B34" s="24">
        <v>13</v>
      </c>
      <c r="C34" s="43" t="s">
        <v>59</v>
      </c>
      <c r="D34" s="5" t="s">
        <v>9</v>
      </c>
      <c r="E34" s="32">
        <v>2</v>
      </c>
      <c r="F34" s="32">
        <v>2</v>
      </c>
      <c r="G34" s="5" t="s">
        <v>51</v>
      </c>
      <c r="H34" s="5" t="s">
        <v>114</v>
      </c>
      <c r="I34" s="32"/>
      <c r="J34" s="6">
        <v>0</v>
      </c>
      <c r="K34" s="14">
        <v>10</v>
      </c>
      <c r="L34" s="14">
        <f>428.647+27.874+8.476</f>
        <v>464.997</v>
      </c>
      <c r="M34" s="14">
        <f>K34+L34</f>
        <v>474.997</v>
      </c>
      <c r="N34" s="6">
        <f>J34+M34</f>
        <v>474.997</v>
      </c>
      <c r="O34" s="21">
        <v>10</v>
      </c>
      <c r="P34" s="20" t="s">
        <v>78</v>
      </c>
      <c r="Q34" s="5" t="s">
        <v>77</v>
      </c>
      <c r="R34" s="18"/>
    </row>
    <row r="35" spans="2:18" ht="12.75">
      <c r="B35" s="10"/>
      <c r="C35" s="41"/>
      <c r="D35" s="5"/>
      <c r="E35" s="32"/>
      <c r="F35" s="32"/>
      <c r="G35" s="5"/>
      <c r="H35" s="5"/>
      <c r="I35" s="32"/>
      <c r="J35" s="6"/>
      <c r="K35" s="14"/>
      <c r="L35" s="14"/>
      <c r="M35" s="14"/>
      <c r="N35" s="6"/>
      <c r="O35" s="21"/>
      <c r="P35" s="20"/>
      <c r="Q35" s="5"/>
      <c r="R35" s="18"/>
    </row>
    <row r="36" spans="2:18" ht="51">
      <c r="B36" s="24">
        <v>14</v>
      </c>
      <c r="C36" s="43" t="s">
        <v>61</v>
      </c>
      <c r="D36" s="5" t="s">
        <v>62</v>
      </c>
      <c r="E36" s="32">
        <v>142</v>
      </c>
      <c r="F36" s="32">
        <v>142</v>
      </c>
      <c r="G36" s="5" t="s">
        <v>63</v>
      </c>
      <c r="H36" s="5" t="s">
        <v>133</v>
      </c>
      <c r="I36" s="32"/>
      <c r="J36" s="6">
        <v>0</v>
      </c>
      <c r="K36" s="14">
        <v>166</v>
      </c>
      <c r="L36" s="14">
        <v>0</v>
      </c>
      <c r="M36" s="14">
        <f>K36+L36</f>
        <v>166</v>
      </c>
      <c r="N36" s="6">
        <f>J36+M36</f>
        <v>166</v>
      </c>
      <c r="O36" s="21">
        <v>166</v>
      </c>
      <c r="P36" s="20" t="s">
        <v>79</v>
      </c>
      <c r="Q36" s="5" t="s">
        <v>64</v>
      </c>
      <c r="R36" s="18"/>
    </row>
    <row r="37" spans="2:18" ht="12.75">
      <c r="B37" s="10"/>
      <c r="C37" s="37"/>
      <c r="D37" s="5"/>
      <c r="E37" s="32"/>
      <c r="F37" s="32"/>
      <c r="G37" s="5"/>
      <c r="H37" s="5"/>
      <c r="I37" s="32"/>
      <c r="J37" s="6"/>
      <c r="K37" s="14"/>
      <c r="L37" s="14"/>
      <c r="M37" s="14"/>
      <c r="N37" s="6"/>
      <c r="O37" s="21"/>
      <c r="P37" s="20"/>
      <c r="Q37" s="5"/>
      <c r="R37" s="18"/>
    </row>
    <row r="38" spans="2:18" ht="51">
      <c r="B38" s="10">
        <v>15</v>
      </c>
      <c r="C38" s="37" t="s">
        <v>120</v>
      </c>
      <c r="D38" s="5" t="s">
        <v>9</v>
      </c>
      <c r="E38" s="32">
        <v>203</v>
      </c>
      <c r="F38" s="32">
        <v>70</v>
      </c>
      <c r="G38" s="5" t="s">
        <v>134</v>
      </c>
      <c r="H38" s="5" t="s">
        <v>135</v>
      </c>
      <c r="I38" s="32"/>
      <c r="J38" s="6">
        <v>373.877</v>
      </c>
      <c r="K38" s="14">
        <f>4.5+0.932</f>
        <v>5.432</v>
      </c>
      <c r="L38" s="14">
        <f>79.581+54.577+16.483</f>
        <v>150.64100000000002</v>
      </c>
      <c r="M38" s="14">
        <f>L38+K38</f>
        <v>156.073</v>
      </c>
      <c r="N38" s="6">
        <f>J38+M38</f>
        <v>529.95</v>
      </c>
      <c r="O38" s="21">
        <v>0.932</v>
      </c>
      <c r="P38" s="20" t="s">
        <v>123</v>
      </c>
      <c r="Q38" s="5" t="s">
        <v>122</v>
      </c>
      <c r="R38" s="18"/>
    </row>
    <row r="39" spans="2:18" ht="12.75">
      <c r="B39" s="10"/>
      <c r="C39" s="37"/>
      <c r="D39" s="5"/>
      <c r="E39" s="32"/>
      <c r="F39" s="32"/>
      <c r="G39" s="5"/>
      <c r="H39" s="5"/>
      <c r="I39" s="32"/>
      <c r="J39" s="6"/>
      <c r="K39" s="14"/>
      <c r="L39" s="14"/>
      <c r="M39" s="14"/>
      <c r="N39" s="6"/>
      <c r="O39" s="21"/>
      <c r="P39" s="20"/>
      <c r="Q39" s="5"/>
      <c r="R39" s="18"/>
    </row>
    <row r="40" spans="2:18" ht="51">
      <c r="B40" s="10">
        <v>16</v>
      </c>
      <c r="C40" s="37" t="s">
        <v>124</v>
      </c>
      <c r="D40" s="5" t="s">
        <v>9</v>
      </c>
      <c r="E40" s="32">
        <v>134</v>
      </c>
      <c r="F40" s="32">
        <v>20</v>
      </c>
      <c r="G40" s="5" t="s">
        <v>125</v>
      </c>
      <c r="H40" s="5" t="s">
        <v>135</v>
      </c>
      <c r="I40" s="32"/>
      <c r="J40" s="6">
        <v>0</v>
      </c>
      <c r="K40" s="14">
        <v>8.4</v>
      </c>
      <c r="L40" s="14">
        <f>10.466+33.073+9.184</f>
        <v>52.723</v>
      </c>
      <c r="M40" s="14">
        <f>K40+L40</f>
        <v>61.123</v>
      </c>
      <c r="N40" s="6">
        <f>J40+M40</f>
        <v>61.123</v>
      </c>
      <c r="O40" s="21"/>
      <c r="P40" s="20" t="s">
        <v>126</v>
      </c>
      <c r="Q40" s="5" t="s">
        <v>109</v>
      </c>
      <c r="R40" s="18"/>
    </row>
    <row r="41" spans="2:18" ht="12.75">
      <c r="B41" s="10"/>
      <c r="C41" s="37"/>
      <c r="D41" s="5"/>
      <c r="E41" s="32"/>
      <c r="F41" s="32"/>
      <c r="G41" s="5"/>
      <c r="H41" s="5"/>
      <c r="I41" s="32"/>
      <c r="J41" s="6"/>
      <c r="K41" s="14"/>
      <c r="L41" s="14"/>
      <c r="M41" s="14"/>
      <c r="N41" s="6"/>
      <c r="O41" s="21"/>
      <c r="P41" s="20"/>
      <c r="Q41" s="5"/>
      <c r="R41" s="18"/>
    </row>
    <row r="42" spans="2:18" ht="76.5">
      <c r="B42" s="10">
        <v>17</v>
      </c>
      <c r="C42" s="37" t="s">
        <v>121</v>
      </c>
      <c r="D42" s="5" t="s">
        <v>71</v>
      </c>
      <c r="E42" s="32" t="s">
        <v>23</v>
      </c>
      <c r="F42" s="32" t="s">
        <v>23</v>
      </c>
      <c r="G42" s="5" t="s">
        <v>72</v>
      </c>
      <c r="H42" s="5" t="s">
        <v>52</v>
      </c>
      <c r="I42" s="32">
        <v>73.089</v>
      </c>
      <c r="J42" s="6">
        <v>0</v>
      </c>
      <c r="K42" s="14">
        <v>0</v>
      </c>
      <c r="L42" s="14">
        <v>73.09</v>
      </c>
      <c r="M42" s="14">
        <f>K42+L42</f>
        <v>73.09</v>
      </c>
      <c r="N42" s="6">
        <f>J42+M42</f>
        <v>73.09</v>
      </c>
      <c r="O42" s="21"/>
      <c r="P42" s="20"/>
      <c r="Q42" s="5"/>
      <c r="R42" s="18"/>
    </row>
    <row r="43" spans="2:18" ht="12.75">
      <c r="B43" s="10"/>
      <c r="C43" s="37"/>
      <c r="D43" s="5"/>
      <c r="E43" s="4"/>
      <c r="F43" s="4"/>
      <c r="G43" s="5"/>
      <c r="H43" s="5"/>
      <c r="I43" s="32"/>
      <c r="J43" s="6"/>
      <c r="K43" s="14"/>
      <c r="L43" s="14"/>
      <c r="M43" s="14"/>
      <c r="N43" s="6"/>
      <c r="O43" s="21"/>
      <c r="P43" s="20"/>
      <c r="Q43" s="5"/>
      <c r="R43" s="18"/>
    </row>
    <row r="44" spans="2:18" ht="38.25">
      <c r="B44" s="24">
        <v>18</v>
      </c>
      <c r="C44" s="43" t="s">
        <v>65</v>
      </c>
      <c r="D44" s="30" t="s">
        <v>66</v>
      </c>
      <c r="E44" s="4">
        <v>1</v>
      </c>
      <c r="F44" s="4">
        <v>1</v>
      </c>
      <c r="G44" s="5" t="s">
        <v>52</v>
      </c>
      <c r="H44" s="5" t="s">
        <v>52</v>
      </c>
      <c r="I44" s="32">
        <v>162.589</v>
      </c>
      <c r="J44" s="6">
        <v>0</v>
      </c>
      <c r="K44" s="14">
        <v>162.589</v>
      </c>
      <c r="L44" s="14">
        <v>0</v>
      </c>
      <c r="M44" s="14">
        <f>K44+L44</f>
        <v>162.589</v>
      </c>
      <c r="N44" s="6">
        <f>J44+M44</f>
        <v>162.589</v>
      </c>
      <c r="O44" s="21">
        <v>162.259</v>
      </c>
      <c r="P44" s="20" t="s">
        <v>81</v>
      </c>
      <c r="Q44" s="5" t="s">
        <v>80</v>
      </c>
      <c r="R44" s="18"/>
    </row>
    <row r="45" spans="2:18" ht="12.75">
      <c r="B45" s="24"/>
      <c r="C45" s="43"/>
      <c r="D45" s="30"/>
      <c r="E45" s="4"/>
      <c r="F45" s="4"/>
      <c r="G45" s="5"/>
      <c r="H45" s="5"/>
      <c r="I45" s="32"/>
      <c r="J45" s="6"/>
      <c r="K45" s="14"/>
      <c r="L45" s="14"/>
      <c r="M45" s="14"/>
      <c r="N45" s="6"/>
      <c r="O45" s="21"/>
      <c r="P45" s="20"/>
      <c r="Q45" s="5"/>
      <c r="R45" s="18"/>
    </row>
    <row r="46" spans="2:18" ht="38.25">
      <c r="B46" s="24">
        <v>19</v>
      </c>
      <c r="C46" s="43" t="s">
        <v>67</v>
      </c>
      <c r="D46" s="30" t="s">
        <v>66</v>
      </c>
      <c r="E46" s="4">
        <v>1</v>
      </c>
      <c r="F46" s="4">
        <v>1</v>
      </c>
      <c r="G46" s="5" t="s">
        <v>52</v>
      </c>
      <c r="H46" s="5" t="s">
        <v>52</v>
      </c>
      <c r="I46" s="32">
        <v>162.589</v>
      </c>
      <c r="J46" s="6">
        <v>0</v>
      </c>
      <c r="K46" s="14">
        <v>162.589</v>
      </c>
      <c r="L46" s="14">
        <v>0</v>
      </c>
      <c r="M46" s="14">
        <f>K46+L46</f>
        <v>162.589</v>
      </c>
      <c r="N46" s="6">
        <f>J46+M46</f>
        <v>162.589</v>
      </c>
      <c r="O46" s="21">
        <v>162.259</v>
      </c>
      <c r="P46" s="20" t="s">
        <v>81</v>
      </c>
      <c r="Q46" s="5" t="s">
        <v>80</v>
      </c>
      <c r="R46" s="18"/>
    </row>
    <row r="47" spans="2:18" ht="25.5">
      <c r="B47" s="24">
        <v>20</v>
      </c>
      <c r="C47" s="43" t="s">
        <v>68</v>
      </c>
      <c r="D47" s="30"/>
      <c r="E47" s="4">
        <v>2</v>
      </c>
      <c r="F47" s="4">
        <v>2</v>
      </c>
      <c r="G47" s="5" t="s">
        <v>63</v>
      </c>
      <c r="H47" s="5" t="s">
        <v>63</v>
      </c>
      <c r="I47" s="32">
        <v>160.171</v>
      </c>
      <c r="J47" s="6">
        <v>0</v>
      </c>
      <c r="K47" s="14">
        <v>160.171</v>
      </c>
      <c r="L47" s="14">
        <v>0</v>
      </c>
      <c r="M47" s="14">
        <v>160.171</v>
      </c>
      <c r="N47" s="6">
        <f>J47+M47</f>
        <v>160.171</v>
      </c>
      <c r="O47" s="21"/>
      <c r="P47" s="20" t="s">
        <v>83</v>
      </c>
      <c r="Q47" s="5" t="s">
        <v>82</v>
      </c>
      <c r="R47" s="18"/>
    </row>
    <row r="48" spans="2:18" ht="51">
      <c r="B48" s="10">
        <v>21</v>
      </c>
      <c r="C48" s="37" t="s">
        <v>41</v>
      </c>
      <c r="D48" s="5" t="s">
        <v>42</v>
      </c>
      <c r="E48" s="4"/>
      <c r="F48" s="4">
        <v>1</v>
      </c>
      <c r="G48" s="38" t="s">
        <v>36</v>
      </c>
      <c r="H48" s="5" t="s">
        <v>63</v>
      </c>
      <c r="I48" s="32">
        <v>575</v>
      </c>
      <c r="J48" s="6">
        <v>0</v>
      </c>
      <c r="K48" s="14">
        <v>0</v>
      </c>
      <c r="L48" s="14">
        <f>432.582+5</f>
        <v>437.582</v>
      </c>
      <c r="M48" s="14">
        <f>K48+L48</f>
        <v>437.582</v>
      </c>
      <c r="N48" s="6">
        <f>J48+M48</f>
        <v>437.582</v>
      </c>
      <c r="O48" s="21"/>
      <c r="P48" s="20"/>
      <c r="Q48" s="5"/>
      <c r="R48" s="18"/>
    </row>
    <row r="49" spans="2:18" ht="12.75">
      <c r="B49" s="10"/>
      <c r="C49" s="37"/>
      <c r="D49" s="5"/>
      <c r="E49" s="4"/>
      <c r="F49" s="4"/>
      <c r="G49" s="38"/>
      <c r="H49" s="5"/>
      <c r="I49" s="32"/>
      <c r="J49" s="6"/>
      <c r="K49" s="14"/>
      <c r="L49" s="14"/>
      <c r="M49" s="14"/>
      <c r="N49" s="6"/>
      <c r="O49" s="21"/>
      <c r="P49" s="20"/>
      <c r="Q49" s="5"/>
      <c r="R49" s="18"/>
    </row>
    <row r="50" spans="2:18" ht="51">
      <c r="B50" s="10">
        <v>22</v>
      </c>
      <c r="C50" s="37" t="s">
        <v>69</v>
      </c>
      <c r="D50" s="5" t="s">
        <v>70</v>
      </c>
      <c r="E50" s="4">
        <v>1</v>
      </c>
      <c r="F50" s="4">
        <v>1</v>
      </c>
      <c r="G50" s="38" t="s">
        <v>52</v>
      </c>
      <c r="H50" s="5" t="s">
        <v>63</v>
      </c>
      <c r="I50" s="32">
        <v>364.542</v>
      </c>
      <c r="J50" s="6">
        <v>0</v>
      </c>
      <c r="K50" s="14">
        <v>0</v>
      </c>
      <c r="L50" s="14">
        <v>364.542</v>
      </c>
      <c r="M50" s="14">
        <f>K50+L50</f>
        <v>364.542</v>
      </c>
      <c r="N50" s="6">
        <f>J50+M50</f>
        <v>364.542</v>
      </c>
      <c r="O50" s="21"/>
      <c r="P50" s="20"/>
      <c r="Q50" s="5"/>
      <c r="R50" s="18"/>
    </row>
    <row r="51" spans="2:18" ht="12.75">
      <c r="B51" s="10"/>
      <c r="C51" s="37"/>
      <c r="D51" s="5"/>
      <c r="E51" s="4"/>
      <c r="F51" s="4"/>
      <c r="G51" s="38"/>
      <c r="H51" s="5"/>
      <c r="I51" s="32"/>
      <c r="J51" s="6"/>
      <c r="K51" s="14"/>
      <c r="L51" s="14"/>
      <c r="M51" s="14"/>
      <c r="N51" s="6"/>
      <c r="O51" s="21"/>
      <c r="P51" s="20"/>
      <c r="Q51" s="5"/>
      <c r="R51" s="18"/>
    </row>
    <row r="52" spans="2:18" ht="38.25">
      <c r="B52" s="10">
        <v>23</v>
      </c>
      <c r="C52" s="37" t="s">
        <v>84</v>
      </c>
      <c r="D52" s="5"/>
      <c r="E52" s="4"/>
      <c r="F52" s="4"/>
      <c r="G52" s="38" t="s">
        <v>52</v>
      </c>
      <c r="H52" s="38" t="s">
        <v>52</v>
      </c>
      <c r="I52" s="32">
        <f>72.841+31.218</f>
        <v>104.059</v>
      </c>
      <c r="J52" s="6">
        <v>0</v>
      </c>
      <c r="K52" s="14">
        <f>72.841+31.28</f>
        <v>104.121</v>
      </c>
      <c r="L52" s="14">
        <v>0</v>
      </c>
      <c r="M52" s="14">
        <f>K52+L52</f>
        <v>104.121</v>
      </c>
      <c r="N52" s="6">
        <f>J52+M52</f>
        <v>104.121</v>
      </c>
      <c r="O52" s="21">
        <v>104.121</v>
      </c>
      <c r="P52" s="20" t="s">
        <v>85</v>
      </c>
      <c r="Q52" s="5" t="s">
        <v>86</v>
      </c>
      <c r="R52" s="18"/>
    </row>
    <row r="53" spans="2:18" ht="12.75">
      <c r="B53" s="10"/>
      <c r="C53" s="37"/>
      <c r="D53" s="5"/>
      <c r="E53" s="4"/>
      <c r="F53" s="4"/>
      <c r="G53" s="38"/>
      <c r="H53" s="5"/>
      <c r="I53" s="32"/>
      <c r="J53" s="6"/>
      <c r="K53" s="14"/>
      <c r="L53" s="14"/>
      <c r="M53" s="14"/>
      <c r="N53" s="6"/>
      <c r="O53" s="21"/>
      <c r="P53" s="20"/>
      <c r="Q53" s="5"/>
      <c r="R53" s="18"/>
    </row>
    <row r="54" spans="2:18" ht="38.25">
      <c r="B54" s="10">
        <v>24</v>
      </c>
      <c r="C54" s="43" t="s">
        <v>67</v>
      </c>
      <c r="D54" s="5" t="s">
        <v>92</v>
      </c>
      <c r="E54" s="4">
        <v>1</v>
      </c>
      <c r="F54" s="4">
        <v>1</v>
      </c>
      <c r="G54" s="38"/>
      <c r="H54" s="5"/>
      <c r="I54" s="32">
        <v>16.949</v>
      </c>
      <c r="J54" s="6">
        <v>0</v>
      </c>
      <c r="K54" s="14">
        <v>16.949</v>
      </c>
      <c r="L54" s="14">
        <v>0</v>
      </c>
      <c r="M54" s="14">
        <v>16.949</v>
      </c>
      <c r="N54" s="6">
        <f>J54+M54</f>
        <v>16.949</v>
      </c>
      <c r="O54" s="21">
        <v>0</v>
      </c>
      <c r="P54" s="20" t="s">
        <v>87</v>
      </c>
      <c r="Q54" s="5" t="s">
        <v>88</v>
      </c>
      <c r="R54" s="18"/>
    </row>
    <row r="55" spans="2:18" ht="12.75">
      <c r="B55" s="10"/>
      <c r="C55" s="10"/>
      <c r="D55" s="5"/>
      <c r="E55" s="4"/>
      <c r="F55" s="4"/>
      <c r="G55" s="4"/>
      <c r="H55" s="5"/>
      <c r="I55" s="4"/>
      <c r="J55" s="6"/>
      <c r="K55" s="14"/>
      <c r="L55" s="14"/>
      <c r="M55" s="14"/>
      <c r="N55" s="6"/>
      <c r="O55" s="22"/>
      <c r="P55" s="17"/>
      <c r="Q55" s="4"/>
      <c r="R55" s="18"/>
    </row>
    <row r="56" spans="2:18" ht="38.25">
      <c r="B56" s="10">
        <v>25</v>
      </c>
      <c r="C56" s="37" t="s">
        <v>93</v>
      </c>
      <c r="D56" s="5" t="s">
        <v>94</v>
      </c>
      <c r="E56" s="4">
        <v>1</v>
      </c>
      <c r="F56" s="4">
        <v>1</v>
      </c>
      <c r="G56" s="4" t="s">
        <v>97</v>
      </c>
      <c r="H56" s="5" t="s">
        <v>98</v>
      </c>
      <c r="I56" s="4">
        <v>1500</v>
      </c>
      <c r="J56" s="6"/>
      <c r="K56" s="14">
        <v>1797.015</v>
      </c>
      <c r="L56" s="14">
        <v>0</v>
      </c>
      <c r="M56" s="14">
        <f>K56+L56</f>
        <v>1797.015</v>
      </c>
      <c r="N56" s="6">
        <f>J56+M56</f>
        <v>1797.015</v>
      </c>
      <c r="O56" s="22">
        <f>N56-100.193</f>
        <v>1696.8220000000001</v>
      </c>
      <c r="P56" s="20" t="s">
        <v>96</v>
      </c>
      <c r="Q56" s="5" t="s">
        <v>95</v>
      </c>
      <c r="R56" s="18"/>
    </row>
    <row r="57" spans="2:18" ht="12.75">
      <c r="B57" s="10"/>
      <c r="C57" s="37"/>
      <c r="D57" s="5"/>
      <c r="E57" s="4"/>
      <c r="F57" s="4"/>
      <c r="G57" s="4"/>
      <c r="H57" s="5"/>
      <c r="I57" s="4"/>
      <c r="J57" s="6"/>
      <c r="K57" s="14"/>
      <c r="L57" s="14"/>
      <c r="M57" s="14"/>
      <c r="N57" s="6"/>
      <c r="O57" s="22"/>
      <c r="P57" s="20"/>
      <c r="Q57" s="5"/>
      <c r="R57" s="18"/>
    </row>
    <row r="58" spans="2:18" ht="51">
      <c r="B58" s="10">
        <v>26</v>
      </c>
      <c r="C58" s="37" t="s">
        <v>100</v>
      </c>
      <c r="D58" s="5" t="s">
        <v>101</v>
      </c>
      <c r="E58" s="4">
        <v>1</v>
      </c>
      <c r="F58" s="4">
        <v>1</v>
      </c>
      <c r="G58" s="4" t="s">
        <v>98</v>
      </c>
      <c r="H58" s="5" t="s">
        <v>98</v>
      </c>
      <c r="I58" s="4"/>
      <c r="J58" s="6"/>
      <c r="K58" s="14">
        <v>0</v>
      </c>
      <c r="L58" s="14">
        <v>412.414</v>
      </c>
      <c r="M58" s="14">
        <f>K58+L58</f>
        <v>412.414</v>
      </c>
      <c r="N58" s="6">
        <f>J58+M58</f>
        <v>412.414</v>
      </c>
      <c r="O58" s="22"/>
      <c r="P58" s="20"/>
      <c r="Q58" s="5"/>
      <c r="R58" s="18"/>
    </row>
    <row r="59" spans="2:18" ht="12.75">
      <c r="B59" s="10"/>
      <c r="C59" s="37"/>
      <c r="D59" s="5"/>
      <c r="E59" s="4"/>
      <c r="F59" s="4"/>
      <c r="G59" s="4"/>
      <c r="H59" s="5"/>
      <c r="I59" s="4"/>
      <c r="J59" s="6"/>
      <c r="K59" s="14"/>
      <c r="L59" s="14"/>
      <c r="M59" s="14"/>
      <c r="N59" s="6"/>
      <c r="O59" s="22"/>
      <c r="P59" s="20"/>
      <c r="Q59" s="5"/>
      <c r="R59" s="18"/>
    </row>
    <row r="60" spans="2:18" ht="114.75" customHeight="1">
      <c r="B60" s="10">
        <v>27</v>
      </c>
      <c r="C60" s="37" t="s">
        <v>102</v>
      </c>
      <c r="D60" s="5" t="s">
        <v>103</v>
      </c>
      <c r="E60" s="4">
        <v>1</v>
      </c>
      <c r="F60" s="4">
        <v>1</v>
      </c>
      <c r="G60" s="4" t="s">
        <v>97</v>
      </c>
      <c r="H60" s="5" t="s">
        <v>104</v>
      </c>
      <c r="I60" s="4"/>
      <c r="J60" s="6"/>
      <c r="K60" s="14">
        <f>344.275</f>
        <v>344.275</v>
      </c>
      <c r="L60" s="14">
        <v>0</v>
      </c>
      <c r="M60" s="14">
        <f>K60+L60</f>
        <v>344.275</v>
      </c>
      <c r="N60" s="6">
        <f>J60+M60</f>
        <v>344.275</v>
      </c>
      <c r="O60" s="22">
        <f>N60</f>
        <v>344.275</v>
      </c>
      <c r="P60" s="20" t="s">
        <v>106</v>
      </c>
      <c r="Q60" s="44" t="s">
        <v>105</v>
      </c>
      <c r="R60" s="18"/>
    </row>
    <row r="61" spans="2:18" ht="12.75">
      <c r="B61" s="10"/>
      <c r="C61" s="10"/>
      <c r="D61" s="5"/>
      <c r="E61" s="4"/>
      <c r="F61" s="4"/>
      <c r="G61" s="4"/>
      <c r="H61" s="5"/>
      <c r="I61" s="4"/>
      <c r="J61" s="6"/>
      <c r="K61" s="14"/>
      <c r="L61" s="14"/>
      <c r="M61" s="14"/>
      <c r="N61" s="6"/>
      <c r="O61" s="22"/>
      <c r="P61" s="17"/>
      <c r="Q61" s="4"/>
      <c r="R61" s="18"/>
    </row>
    <row r="62" spans="2:18" ht="12.75">
      <c r="B62" s="10"/>
      <c r="C62" s="10"/>
      <c r="D62" s="5"/>
      <c r="E62" s="4"/>
      <c r="F62" s="4"/>
      <c r="G62" s="4"/>
      <c r="H62" s="5"/>
      <c r="I62" s="4"/>
      <c r="J62" s="6"/>
      <c r="K62" s="14"/>
      <c r="L62" s="14"/>
      <c r="M62" s="14"/>
      <c r="N62" s="6"/>
      <c r="O62" s="22"/>
      <c r="P62" s="17"/>
      <c r="Q62" s="4"/>
      <c r="R62" s="18"/>
    </row>
    <row r="63" spans="2:18" ht="12.75">
      <c r="B63" s="10"/>
      <c r="C63" s="7" t="s">
        <v>99</v>
      </c>
      <c r="D63" s="7"/>
      <c r="E63" s="7"/>
      <c r="F63" s="7"/>
      <c r="G63" s="7"/>
      <c r="H63" s="7"/>
      <c r="I63" s="8"/>
      <c r="J63" s="8"/>
      <c r="K63" s="14">
        <f>SUM(K10:K62)</f>
        <v>4448.176</v>
      </c>
      <c r="L63" s="14">
        <f>SUM(L10:L62)</f>
        <v>5455.666</v>
      </c>
      <c r="M63" s="14">
        <f>SUM(M10:M62)</f>
        <v>9903.842</v>
      </c>
      <c r="N63" s="8">
        <f>SUM(N10:N62)</f>
        <v>18939.316</v>
      </c>
      <c r="O63" s="21">
        <f>SUM(O10:O62)</f>
        <v>4143.707</v>
      </c>
      <c r="P63" s="6"/>
      <c r="Q63" s="4"/>
      <c r="R63" s="18"/>
    </row>
    <row r="64" spans="2:18" ht="12.75">
      <c r="B64" s="10"/>
      <c r="C64" s="4"/>
      <c r="D64" s="4"/>
      <c r="E64" s="4"/>
      <c r="F64" s="4"/>
      <c r="G64" s="4"/>
      <c r="H64" s="4"/>
      <c r="I64" s="6"/>
      <c r="J64" s="6"/>
      <c r="K64" s="6"/>
      <c r="L64" s="6"/>
      <c r="M64" s="6"/>
      <c r="N64" s="6"/>
      <c r="O64" s="6"/>
      <c r="P64" s="7"/>
      <c r="Q64" s="7"/>
      <c r="R64" s="18"/>
    </row>
    <row r="65" spans="2:15" ht="12.75">
      <c r="B65" s="1"/>
      <c r="I65" s="3"/>
      <c r="J65" s="3"/>
      <c r="K65" s="3"/>
      <c r="L65" s="3"/>
      <c r="M65" s="3"/>
      <c r="N65" s="3"/>
      <c r="O65" s="3"/>
    </row>
    <row r="66" spans="2:15" ht="12.75">
      <c r="B66" s="1"/>
      <c r="E66" s="35"/>
      <c r="F66" s="35"/>
      <c r="G66" s="35"/>
      <c r="H66" s="35"/>
      <c r="I66" s="35"/>
      <c r="J66" s="35"/>
      <c r="K66" s="35"/>
      <c r="L66" s="35"/>
      <c r="M66" s="2"/>
      <c r="N66" s="2"/>
      <c r="O66" s="2"/>
    </row>
    <row r="67" spans="2:15" ht="12.75">
      <c r="B67" s="1"/>
      <c r="I67" s="2"/>
      <c r="J67" s="2"/>
      <c r="K67" s="2"/>
      <c r="L67" s="2"/>
      <c r="M67" s="2"/>
      <c r="N67" s="2"/>
      <c r="O67" s="2"/>
    </row>
    <row r="68" spans="2:15" ht="25.5">
      <c r="B68" s="1"/>
      <c r="C68" s="33" t="s">
        <v>28</v>
      </c>
      <c r="D68" s="36" t="s">
        <v>47</v>
      </c>
      <c r="I68" s="2"/>
      <c r="J68" s="2"/>
      <c r="K68" s="2"/>
      <c r="L68" s="2"/>
      <c r="M68" s="2"/>
      <c r="N68" s="2"/>
      <c r="O68" s="2"/>
    </row>
    <row r="69" spans="2:15" ht="12.75">
      <c r="B69" s="1"/>
      <c r="C69" s="4" t="s">
        <v>26</v>
      </c>
      <c r="D69" s="34">
        <f>D72+D73+D75+D77</f>
        <v>1076.114</v>
      </c>
      <c r="I69" s="2"/>
      <c r="J69" s="2"/>
      <c r="K69" s="2"/>
      <c r="L69" s="2"/>
      <c r="M69" s="2"/>
      <c r="N69" s="2"/>
      <c r="O69" s="2"/>
    </row>
    <row r="70" spans="2:15" ht="12.75">
      <c r="B70" s="1"/>
      <c r="C70" s="4" t="s">
        <v>27</v>
      </c>
      <c r="D70" s="32"/>
      <c r="I70" s="2" t="s">
        <v>89</v>
      </c>
      <c r="J70" s="2"/>
      <c r="K70" s="2"/>
      <c r="L70" s="2"/>
      <c r="M70" s="2"/>
      <c r="N70" s="2"/>
      <c r="O70" s="2"/>
    </row>
    <row r="71" spans="2:15" ht="12.75">
      <c r="B71" s="1"/>
      <c r="C71" s="4"/>
      <c r="D71" s="32"/>
      <c r="I71" s="2"/>
      <c r="J71" s="2"/>
      <c r="K71" s="2"/>
      <c r="L71" s="2"/>
      <c r="M71" s="2"/>
      <c r="N71" s="2"/>
      <c r="O71" s="2"/>
    </row>
    <row r="72" spans="2:15" ht="12.75">
      <c r="B72" s="1"/>
      <c r="C72" s="4" t="s">
        <v>29</v>
      </c>
      <c r="D72" s="32">
        <f>820.989+132.81</f>
        <v>953.799</v>
      </c>
      <c r="I72" s="2"/>
      <c r="J72" s="2"/>
      <c r="K72" s="2"/>
      <c r="L72" s="2"/>
      <c r="M72" s="2"/>
      <c r="N72" s="2"/>
      <c r="O72" s="2"/>
    </row>
    <row r="73" spans="2:15" ht="12.75">
      <c r="B73" s="1"/>
      <c r="C73" s="4" t="s">
        <v>30</v>
      </c>
      <c r="D73" s="32">
        <v>0</v>
      </c>
      <c r="I73" s="2"/>
      <c r="J73" s="2"/>
      <c r="K73" s="2"/>
      <c r="L73" s="2"/>
      <c r="M73" s="2"/>
      <c r="N73" s="2"/>
      <c r="O73" s="2"/>
    </row>
    <row r="74" spans="2:15" ht="12.75">
      <c r="B74" s="1"/>
      <c r="C74" s="4"/>
      <c r="D74" s="32"/>
      <c r="I74" s="2"/>
      <c r="J74" s="2"/>
      <c r="K74" s="2"/>
      <c r="L74" s="2"/>
      <c r="M74" s="2"/>
      <c r="N74" s="2"/>
      <c r="O74" s="2"/>
    </row>
    <row r="75" spans="2:15" ht="25.5">
      <c r="B75" s="1"/>
      <c r="C75" s="5" t="s">
        <v>31</v>
      </c>
      <c r="D75" s="32">
        <f>44.2+9.59+24.711</f>
        <v>78.501</v>
      </c>
      <c r="I75" s="2"/>
      <c r="J75" s="2"/>
      <c r="K75" s="2"/>
      <c r="L75" s="2"/>
      <c r="M75" s="2"/>
      <c r="N75" s="2"/>
      <c r="O75" s="2"/>
    </row>
    <row r="76" spans="2:4" ht="12.75">
      <c r="B76" s="1"/>
      <c r="C76" s="4"/>
      <c r="D76" s="32"/>
    </row>
    <row r="77" spans="2:4" ht="25.5">
      <c r="B77" s="1"/>
      <c r="C77" s="5" t="s">
        <v>32</v>
      </c>
      <c r="D77" s="32">
        <f>30.763+13.051</f>
        <v>43.814</v>
      </c>
    </row>
    <row r="78" spans="3:4" ht="12.75">
      <c r="C78" s="4"/>
      <c r="D78" s="32"/>
    </row>
    <row r="79" spans="3:4" ht="12.75">
      <c r="C79" s="4"/>
      <c r="D79" s="32"/>
    </row>
    <row r="80" ht="12.75">
      <c r="D80" s="2"/>
    </row>
    <row r="81" spans="3:4" ht="38.25">
      <c r="C81" s="33" t="s">
        <v>33</v>
      </c>
      <c r="D81" s="36" t="s">
        <v>47</v>
      </c>
    </row>
    <row r="82" spans="3:4" ht="12.75">
      <c r="C82" s="4"/>
      <c r="D82" s="4"/>
    </row>
    <row r="83" spans="3:4" ht="12.75">
      <c r="C83" s="4" t="s">
        <v>26</v>
      </c>
      <c r="D83" s="7">
        <f>D86+D88</f>
        <v>251.453</v>
      </c>
    </row>
    <row r="84" spans="3:4" ht="12.75">
      <c r="C84" s="4" t="s">
        <v>27</v>
      </c>
      <c r="D84" s="4"/>
    </row>
    <row r="85" spans="3:4" ht="12.75">
      <c r="C85" s="4"/>
      <c r="D85" s="4"/>
    </row>
    <row r="86" spans="3:4" ht="12.75">
      <c r="C86" s="4" t="s">
        <v>34</v>
      </c>
      <c r="D86" s="4">
        <f>195.412+56.041</f>
        <v>251.453</v>
      </c>
    </row>
    <row r="87" spans="3:4" ht="25.5">
      <c r="C87" s="5" t="s">
        <v>31</v>
      </c>
      <c r="D87" s="4">
        <f>7.193+29.828</f>
        <v>37.021</v>
      </c>
    </row>
    <row r="88" spans="3:4" ht="12.75">
      <c r="C88" s="4"/>
      <c r="D88" s="4"/>
    </row>
    <row r="89" spans="3:4" ht="12.75">
      <c r="C89" s="4"/>
      <c r="D89" s="4"/>
    </row>
  </sheetData>
  <sheetProtection/>
  <mergeCells count="13">
    <mergeCell ref="Q7:Q8"/>
    <mergeCell ref="G7:H7"/>
    <mergeCell ref="K7:M7"/>
    <mergeCell ref="I7:I8"/>
    <mergeCell ref="O7:O8"/>
    <mergeCell ref="P7:P8"/>
    <mergeCell ref="D4:P4"/>
    <mergeCell ref="E7:F7"/>
    <mergeCell ref="B7:B8"/>
    <mergeCell ref="C7:C8"/>
    <mergeCell ref="D7:D8"/>
    <mergeCell ref="J7:J8"/>
    <mergeCell ref="N7:N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Пользователь</cp:lastModifiedBy>
  <cp:lastPrinted>2012-10-29T07:05:10Z</cp:lastPrinted>
  <dcterms:created xsi:type="dcterms:W3CDTF">2011-05-17T05:14:00Z</dcterms:created>
  <dcterms:modified xsi:type="dcterms:W3CDTF">2012-10-29T07:13:26Z</dcterms:modified>
  <cp:category/>
  <cp:version/>
  <cp:contentType/>
  <cp:contentStatus/>
</cp:coreProperties>
</file>